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57" i="1" l="1"/>
  <c r="E57" i="1"/>
  <c r="G51" i="1"/>
  <c r="E51" i="1"/>
  <c r="G48" i="1"/>
  <c r="E48" i="1"/>
  <c r="E54" i="1" l="1"/>
  <c r="G54" i="1" s="1"/>
  <c r="E53" i="1"/>
  <c r="G53" i="1" s="1"/>
  <c r="E52" i="1"/>
  <c r="G52" i="1" s="1"/>
  <c r="E43" i="1" l="1"/>
  <c r="G43" i="1" s="1"/>
  <c r="E49" i="1" l="1"/>
  <c r="G49" i="1" s="1"/>
  <c r="G42" i="1" l="1"/>
  <c r="E42" i="1"/>
  <c r="G46" i="1"/>
  <c r="E46" i="1"/>
  <c r="C59" i="1"/>
  <c r="G59" i="1" l="1"/>
  <c r="E56" i="1" l="1"/>
  <c r="G56" i="1" s="1"/>
  <c r="E55" i="1"/>
  <c r="G55" i="1" s="1"/>
  <c r="E50" i="1"/>
  <c r="G50" i="1" s="1"/>
  <c r="E47" i="1"/>
  <c r="G47" i="1" s="1"/>
  <c r="E45" i="1"/>
  <c r="G45" i="1" s="1"/>
  <c r="E44" i="1"/>
  <c r="G44" i="1" s="1"/>
  <c r="E41" i="1"/>
  <c r="G41" i="1" s="1"/>
  <c r="E40" i="1"/>
  <c r="G40" i="1" s="1"/>
  <c r="E38" i="1"/>
  <c r="G38" i="1" s="1"/>
  <c r="E37" i="1"/>
  <c r="G37" i="1" s="1"/>
  <c r="E36" i="1"/>
  <c r="G36" i="1" s="1"/>
  <c r="E35" i="1"/>
  <c r="G35" i="1" s="1"/>
  <c r="E34" i="1"/>
  <c r="G34" i="1" s="1"/>
  <c r="E33" i="1"/>
  <c r="G33" i="1" s="1"/>
  <c r="D33" i="1"/>
  <c r="F25" i="1"/>
  <c r="F22" i="1"/>
  <c r="F21" i="1"/>
  <c r="F20" i="1"/>
  <c r="F17" i="1"/>
  <c r="F14" i="1"/>
  <c r="F11" i="1"/>
  <c r="F10" i="1"/>
  <c r="F9" i="1"/>
  <c r="F6" i="1"/>
  <c r="F5" i="1"/>
  <c r="F4" i="1"/>
  <c r="F3" i="1"/>
  <c r="F29" i="1" s="1"/>
  <c r="G61" i="1" l="1"/>
  <c r="J61" i="1" s="1"/>
</calcChain>
</file>

<file path=xl/sharedStrings.xml><?xml version="1.0" encoding="utf-8"?>
<sst xmlns="http://schemas.openxmlformats.org/spreadsheetml/2006/main" count="89" uniqueCount="76">
  <si>
    <t>Fittings</t>
  </si>
  <si>
    <t>Number Required</t>
  </si>
  <si>
    <t>Manufacturer</t>
  </si>
  <si>
    <t>Part #</t>
  </si>
  <si>
    <t>Weight Each (grams)</t>
  </si>
  <si>
    <t>Total Weight (grams)</t>
  </si>
  <si>
    <t>Mainsheet &amp; Related</t>
  </si>
  <si>
    <t>Main Sheet Swivel and Cam Cleat</t>
  </si>
  <si>
    <t>Ronstan</t>
  </si>
  <si>
    <t>RF7</t>
  </si>
  <si>
    <t>Ratchet Block</t>
  </si>
  <si>
    <t>RF56100</t>
  </si>
  <si>
    <t>Through Deck Fairleads</t>
  </si>
  <si>
    <t>Harken</t>
  </si>
  <si>
    <t>Cam Cleats</t>
  </si>
  <si>
    <t>RF5000</t>
  </si>
  <si>
    <t>Adjustable Shrouds</t>
  </si>
  <si>
    <t>1M x13mm “T” Track</t>
  </si>
  <si>
    <t>2707.1M</t>
  </si>
  <si>
    <t>Roller Bearing Cars</t>
  </si>
  <si>
    <t>Gudgeons</t>
  </si>
  <si>
    <t>Nylon/Light Weight</t>
  </si>
  <si>
    <t>RF2511A</t>
  </si>
  <si>
    <t>Forestay</t>
  </si>
  <si>
    <t>SS Jam Cleat</t>
  </si>
  <si>
    <t>RF494</t>
  </si>
  <si>
    <t>Centre Board</t>
  </si>
  <si>
    <t xml:space="preserve">Board </t>
  </si>
  <si>
    <t>Various</t>
  </si>
  <si>
    <t>Bullet Block</t>
  </si>
  <si>
    <t>Cam Cleat</t>
  </si>
  <si>
    <t>Vang</t>
  </si>
  <si>
    <t>Double Bullet Block w/Becket</t>
  </si>
  <si>
    <t>Fasteners</t>
  </si>
  <si>
    <t>Various (estimated)</t>
  </si>
  <si>
    <t xml:space="preserve">      Total Weight (kg)</t>
  </si>
  <si>
    <t>Part in plywood</t>
  </si>
  <si>
    <t>Qty</t>
  </si>
  <si>
    <t>Density (500 kg m3)</t>
  </si>
  <si>
    <t>Hull bottom</t>
  </si>
  <si>
    <t>Hull sides</t>
  </si>
  <si>
    <t>Stern</t>
  </si>
  <si>
    <t>CB case sides/ longitudinals</t>
  </si>
  <si>
    <t>Center board</t>
  </si>
  <si>
    <t>CB pin / hardware</t>
  </si>
  <si>
    <t>Trunk sides</t>
  </si>
  <si>
    <t>Tanks sides</t>
  </si>
  <si>
    <t>Tanks tops</t>
  </si>
  <si>
    <t>Thwart</t>
  </si>
  <si>
    <t>Skeg</t>
  </si>
  <si>
    <t>Flooring</t>
  </si>
  <si>
    <t>Bolting</t>
  </si>
  <si>
    <t>TOTAL</t>
  </si>
  <si>
    <t>Class min</t>
  </si>
  <si>
    <t>Epoxi</t>
  </si>
  <si>
    <t>PLYWOOD DENSITY  USED FOR THIS CALCULATION: 505 kg/m3</t>
  </si>
  <si>
    <t>Area (M2)</t>
  </si>
  <si>
    <t>Thickness (Mts)</t>
  </si>
  <si>
    <t>Volume (Mts3)</t>
  </si>
  <si>
    <t>Total Weight (Kg)</t>
  </si>
  <si>
    <t>Cert  9630</t>
  </si>
  <si>
    <t>Inner tanks stiffeners</t>
  </si>
  <si>
    <t xml:space="preserve">Frames </t>
  </si>
  <si>
    <t>Solid centerline plates longitudinals</t>
  </si>
  <si>
    <t xml:space="preserve">Fr 1; 2 capping </t>
  </si>
  <si>
    <t>Previous estimation</t>
  </si>
  <si>
    <t>Mast step</t>
  </si>
  <si>
    <t>kg below</t>
  </si>
  <si>
    <t>Flooring str</t>
  </si>
  <si>
    <t>Fender</t>
  </si>
  <si>
    <t>Gunwhale 6 mm</t>
  </si>
  <si>
    <t>Gunwhale + 6 mm fr 3,4,5,6</t>
  </si>
  <si>
    <t>Doublers</t>
  </si>
  <si>
    <t>Mast partner top/bott plates</t>
  </si>
  <si>
    <t>Mast partner inner sandwich</t>
  </si>
  <si>
    <t>Fender kees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</si>
</sst>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Helvetica"/>
    </font>
    <font>
      <sz val="10"/>
      <color indexed="8"/>
      <name val="Helvetica"/>
    </font>
    <font>
      <sz val="10"/>
      <color theme="7" tint="-0.249977111117893"/>
      <name val="Helvetica"/>
    </font>
    <font>
      <sz val="10"/>
      <name val="Helvetica"/>
    </font>
    <font>
      <sz val="12"/>
      <color theme="7" tint="-0.249977111117893"/>
      <name val="Verdana"/>
      <family val="2"/>
    </font>
    <font>
      <sz val="10"/>
      <color rgb="FFFF0000"/>
      <name val="Helvetica"/>
    </font>
    <font>
      <sz val="12"/>
      <name val="Verdana"/>
      <family val="2"/>
    </font>
    <font>
      <u/>
      <sz val="10"/>
      <color indexed="8"/>
      <name val="Helvetica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0" fontId="2" fillId="0" borderId="0" xfId="0" applyNumberFormat="1" applyFont="1" applyAlignment="1">
      <alignment vertical="top" wrapText="1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0" fontId="1" fillId="0" borderId="3" xfId="0" applyNumberFormat="1" applyFont="1" applyBorder="1" applyAlignment="1">
      <alignment vertical="top" wrapText="1"/>
    </xf>
    <xf numFmtId="0" fontId="2" fillId="0" borderId="3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9" xfId="0" applyNumberFormat="1" applyFont="1" applyFill="1" applyBorder="1" applyAlignment="1">
      <alignment vertical="top" wrapText="1"/>
    </xf>
    <xf numFmtId="0" fontId="2" fillId="0" borderId="10" xfId="0" applyNumberFormat="1" applyFont="1" applyFill="1" applyBorder="1" applyAlignment="1">
      <alignment vertical="top" wrapText="1"/>
    </xf>
    <xf numFmtId="0" fontId="4" fillId="0" borderId="9" xfId="0" applyNumberFormat="1" applyFont="1" applyFill="1" applyBorder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2" fillId="0" borderId="12" xfId="0" applyNumberFormat="1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4" borderId="1" xfId="0" applyNumberFormat="1" applyFont="1" applyFill="1" applyBorder="1" applyAlignment="1">
      <alignment vertical="top" wrapText="1"/>
    </xf>
    <xf numFmtId="0" fontId="2" fillId="4" borderId="1" xfId="0" applyNumberFormat="1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1" fillId="4" borderId="2" xfId="0" applyNumberFormat="1" applyFont="1" applyFill="1" applyBorder="1" applyAlignment="1">
      <alignment vertical="top" wrapText="1"/>
    </xf>
    <xf numFmtId="0" fontId="2" fillId="4" borderId="5" xfId="0" applyNumberFormat="1" applyFont="1" applyFill="1" applyBorder="1" applyAlignment="1">
      <alignment vertical="top" wrapText="1"/>
    </xf>
    <xf numFmtId="0" fontId="2" fillId="4" borderId="8" xfId="0" applyNumberFormat="1" applyFont="1" applyFill="1" applyBorder="1" applyAlignment="1">
      <alignment vertical="top" wrapText="1"/>
    </xf>
    <xf numFmtId="0" fontId="2" fillId="4" borderId="11" xfId="0" applyNumberFormat="1" applyFont="1" applyFill="1" applyBorder="1" applyAlignment="1">
      <alignment vertical="top" wrapText="1"/>
    </xf>
    <xf numFmtId="0" fontId="3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vertical="top" wrapText="1"/>
    </xf>
    <xf numFmtId="165" fontId="2" fillId="0" borderId="9" xfId="0" applyNumberFormat="1" applyFont="1" applyFill="1" applyBorder="1" applyAlignment="1">
      <alignment vertical="top" wrapText="1"/>
    </xf>
    <xf numFmtId="0" fontId="0" fillId="0" borderId="0" xfId="0" applyFill="1"/>
    <xf numFmtId="0" fontId="1" fillId="0" borderId="15" xfId="0" applyNumberFormat="1" applyFont="1" applyBorder="1" applyAlignment="1">
      <alignment vertical="top" wrapText="1"/>
    </xf>
    <xf numFmtId="0" fontId="2" fillId="3" borderId="16" xfId="0" applyNumberFormat="1" applyFont="1" applyFill="1" applyBorder="1" applyAlignment="1">
      <alignment vertical="top" wrapText="1"/>
    </xf>
    <xf numFmtId="164" fontId="1" fillId="3" borderId="18" xfId="0" applyNumberFormat="1" applyFont="1" applyFill="1" applyBorder="1" applyAlignment="1">
      <alignment vertical="top" wrapText="1"/>
    </xf>
    <xf numFmtId="0" fontId="2" fillId="3" borderId="17" xfId="0" applyNumberFormat="1" applyFont="1" applyFill="1" applyBorder="1" applyAlignment="1">
      <alignment vertical="top" wrapText="1"/>
    </xf>
    <xf numFmtId="0" fontId="1" fillId="0" borderId="19" xfId="0" applyNumberFormat="1" applyFont="1" applyBorder="1" applyAlignment="1">
      <alignment vertical="top" wrapText="1"/>
    </xf>
    <xf numFmtId="0" fontId="2" fillId="0" borderId="20" xfId="0" applyNumberFormat="1" applyFont="1" applyBorder="1" applyAlignment="1">
      <alignment vertical="top" wrapText="1"/>
    </xf>
    <xf numFmtId="0" fontId="8" fillId="0" borderId="0" xfId="0" applyNumberFormat="1" applyFont="1" applyAlignment="1">
      <alignment vertical="top" wrapText="1"/>
    </xf>
    <xf numFmtId="0" fontId="6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9" fillId="0" borderId="0" xfId="0" applyFont="1"/>
    <xf numFmtId="0" fontId="4" fillId="0" borderId="16" xfId="0" applyNumberFormat="1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6" fillId="0" borderId="14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topLeftCell="A55" workbookViewId="0">
      <selection activeCell="C69" sqref="C69"/>
    </sheetView>
  </sheetViews>
  <sheetFormatPr baseColWidth="10" defaultColWidth="9.140625" defaultRowHeight="15" x14ac:dyDescent="0.25"/>
  <cols>
    <col min="1" max="1" width="19.5703125" customWidth="1"/>
    <col min="2" max="2" width="12.85546875" customWidth="1"/>
    <col min="3" max="3" width="21.140625" customWidth="1"/>
    <col min="4" max="4" width="11.140625" customWidth="1"/>
    <col min="5" max="5" width="11.5703125" customWidth="1"/>
    <col min="6" max="6" width="11" customWidth="1"/>
    <col min="7" max="7" width="18.7109375" bestFit="1" customWidth="1"/>
    <col min="8" max="8" width="11.85546875" customWidth="1"/>
  </cols>
  <sheetData>
    <row r="1" spans="1:10" ht="38.25" x14ac:dyDescent="0.25">
      <c r="A1" s="22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1"/>
      <c r="H1" s="1"/>
      <c r="I1" s="1"/>
      <c r="J1" s="4"/>
    </row>
    <row r="2" spans="1:10" ht="38.25" x14ac:dyDescent="0.25">
      <c r="A2" s="22" t="s">
        <v>6</v>
      </c>
      <c r="B2" s="5"/>
      <c r="C2" s="5"/>
      <c r="D2" s="6"/>
      <c r="E2" s="5"/>
      <c r="F2" s="5"/>
      <c r="G2" s="5"/>
      <c r="H2" s="5"/>
      <c r="I2" s="5"/>
      <c r="J2" s="4"/>
    </row>
    <row r="3" spans="1:10" ht="63.75" x14ac:dyDescent="0.25">
      <c r="A3" s="23" t="s">
        <v>7</v>
      </c>
      <c r="B3" s="5">
        <v>1</v>
      </c>
      <c r="C3" s="5" t="s">
        <v>8</v>
      </c>
      <c r="D3" s="6" t="s">
        <v>9</v>
      </c>
      <c r="E3" s="5">
        <v>342</v>
      </c>
      <c r="F3" s="5">
        <f>B3*E3</f>
        <v>342</v>
      </c>
      <c r="G3" s="5"/>
      <c r="H3" s="5"/>
      <c r="I3" s="5"/>
      <c r="J3" s="4"/>
    </row>
    <row r="4" spans="1:10" ht="25.5" x14ac:dyDescent="0.25">
      <c r="A4" s="23" t="s">
        <v>10</v>
      </c>
      <c r="B4" s="5">
        <v>1</v>
      </c>
      <c r="C4" s="5" t="s">
        <v>8</v>
      </c>
      <c r="D4" s="6" t="s">
        <v>11</v>
      </c>
      <c r="E4" s="5">
        <v>82</v>
      </c>
      <c r="F4" s="5">
        <f>B4*E4</f>
        <v>82</v>
      </c>
      <c r="G4" s="5"/>
      <c r="H4" s="5"/>
      <c r="I4" s="5"/>
      <c r="J4" s="4"/>
    </row>
    <row r="5" spans="1:10" ht="38.25" x14ac:dyDescent="0.25">
      <c r="A5" s="23" t="s">
        <v>12</v>
      </c>
      <c r="B5" s="5">
        <v>2</v>
      </c>
      <c r="C5" s="5" t="s">
        <v>13</v>
      </c>
      <c r="D5" s="6">
        <v>46</v>
      </c>
      <c r="E5" s="5">
        <v>113</v>
      </c>
      <c r="F5" s="5">
        <f>B5*E5</f>
        <v>226</v>
      </c>
      <c r="G5" s="5"/>
      <c r="H5" s="5"/>
      <c r="I5" s="5"/>
      <c r="J5" s="4"/>
    </row>
    <row r="6" spans="1:10" ht="25.5" x14ac:dyDescent="0.25">
      <c r="A6" s="23" t="s">
        <v>14</v>
      </c>
      <c r="B6" s="5">
        <v>2</v>
      </c>
      <c r="C6" s="5" t="s">
        <v>8</v>
      </c>
      <c r="D6" s="6" t="s">
        <v>15</v>
      </c>
      <c r="E6" s="5">
        <v>206</v>
      </c>
      <c r="F6" s="5">
        <f>B6*E6</f>
        <v>412</v>
      </c>
      <c r="G6" s="5"/>
      <c r="H6" s="5"/>
      <c r="I6" s="5"/>
      <c r="J6" s="4"/>
    </row>
    <row r="7" spans="1:10" x14ac:dyDescent="0.25">
      <c r="A7" s="23"/>
      <c r="B7" s="5"/>
      <c r="C7" s="5"/>
      <c r="D7" s="6"/>
      <c r="E7" s="5"/>
      <c r="F7" s="5"/>
      <c r="G7" s="5"/>
      <c r="H7" s="5"/>
      <c r="I7" s="5"/>
      <c r="J7" s="4"/>
    </row>
    <row r="8" spans="1:10" ht="38.25" x14ac:dyDescent="0.25">
      <c r="A8" s="22" t="s">
        <v>16</v>
      </c>
      <c r="B8" s="5"/>
      <c r="C8" s="5"/>
      <c r="D8" s="6"/>
      <c r="E8" s="5"/>
      <c r="F8" s="5"/>
      <c r="G8" s="5"/>
      <c r="H8" s="5"/>
      <c r="I8" s="5"/>
      <c r="J8" s="4"/>
    </row>
    <row r="9" spans="1:10" x14ac:dyDescent="0.25">
      <c r="A9" s="23" t="s">
        <v>17</v>
      </c>
      <c r="B9" s="5">
        <v>1</v>
      </c>
      <c r="C9" s="5" t="s">
        <v>13</v>
      </c>
      <c r="D9" s="6" t="s">
        <v>18</v>
      </c>
      <c r="E9" s="5">
        <v>214</v>
      </c>
      <c r="F9" s="5">
        <f>B9*E9</f>
        <v>214</v>
      </c>
      <c r="G9" s="5"/>
      <c r="H9" s="5"/>
      <c r="I9" s="5"/>
      <c r="J9" s="4"/>
    </row>
    <row r="10" spans="1:10" ht="25.5" x14ac:dyDescent="0.25">
      <c r="A10" s="23" t="s">
        <v>14</v>
      </c>
      <c r="B10" s="5">
        <v>2</v>
      </c>
      <c r="C10" s="5" t="s">
        <v>8</v>
      </c>
      <c r="D10" s="6" t="s">
        <v>15</v>
      </c>
      <c r="E10" s="5">
        <v>20</v>
      </c>
      <c r="F10" s="5">
        <f>B10*E10</f>
        <v>40</v>
      </c>
      <c r="G10" s="5"/>
      <c r="H10" s="5"/>
      <c r="I10" s="5"/>
      <c r="J10" s="4"/>
    </row>
    <row r="11" spans="1:10" ht="38.25" x14ac:dyDescent="0.25">
      <c r="A11" s="23" t="s">
        <v>19</v>
      </c>
      <c r="B11" s="5">
        <v>2</v>
      </c>
      <c r="C11" s="5" t="s">
        <v>13</v>
      </c>
      <c r="D11" s="6">
        <v>2703</v>
      </c>
      <c r="E11" s="5">
        <v>45</v>
      </c>
      <c r="F11" s="5">
        <f>B11*E11</f>
        <v>90</v>
      </c>
      <c r="G11" s="5"/>
      <c r="H11" s="5"/>
      <c r="I11" s="5"/>
      <c r="J11" s="4"/>
    </row>
    <row r="12" spans="1:10" x14ac:dyDescent="0.25">
      <c r="A12" s="23"/>
      <c r="B12" s="5"/>
      <c r="C12" s="5"/>
      <c r="D12" s="6"/>
      <c r="E12" s="5"/>
      <c r="F12" s="5"/>
      <c r="G12" s="5"/>
      <c r="H12" s="5"/>
      <c r="I12" s="5"/>
      <c r="J12" s="4"/>
    </row>
    <row r="13" spans="1:10" ht="25.5" x14ac:dyDescent="0.25">
      <c r="A13" s="22" t="s">
        <v>20</v>
      </c>
      <c r="B13" s="5"/>
      <c r="C13" s="5"/>
      <c r="D13" s="6"/>
      <c r="E13" s="5"/>
      <c r="F13" s="5"/>
      <c r="G13" s="5"/>
      <c r="H13" s="5"/>
      <c r="I13" s="5"/>
      <c r="J13" s="4"/>
    </row>
    <row r="14" spans="1:10" ht="25.5" x14ac:dyDescent="0.25">
      <c r="A14" s="23" t="s">
        <v>21</v>
      </c>
      <c r="B14" s="5">
        <v>2</v>
      </c>
      <c r="C14" s="5" t="s">
        <v>8</v>
      </c>
      <c r="D14" s="6" t="s">
        <v>22</v>
      </c>
      <c r="E14" s="5">
        <v>34</v>
      </c>
      <c r="F14" s="5">
        <f>B14*E14</f>
        <v>68</v>
      </c>
      <c r="G14" s="5"/>
      <c r="H14" s="5"/>
      <c r="I14" s="5"/>
      <c r="J14" s="4"/>
    </row>
    <row r="15" spans="1:10" x14ac:dyDescent="0.25">
      <c r="A15" s="23"/>
      <c r="B15" s="5"/>
      <c r="C15" s="5"/>
      <c r="D15" s="6"/>
      <c r="E15" s="5"/>
      <c r="F15" s="5"/>
      <c r="G15" s="5"/>
      <c r="H15" s="5"/>
      <c r="I15" s="5"/>
      <c r="J15" s="4"/>
    </row>
    <row r="16" spans="1:10" x14ac:dyDescent="0.25">
      <c r="A16" s="22" t="s">
        <v>23</v>
      </c>
      <c r="B16" s="5"/>
      <c r="C16" s="5"/>
      <c r="D16" s="6"/>
      <c r="E16" s="5"/>
      <c r="F16" s="5"/>
      <c r="G16" s="5"/>
      <c r="H16" s="5"/>
      <c r="I16" s="5"/>
      <c r="J16" s="4"/>
    </row>
    <row r="17" spans="1:14" ht="25.5" x14ac:dyDescent="0.25">
      <c r="A17" s="23" t="s">
        <v>24</v>
      </c>
      <c r="B17" s="5">
        <v>1</v>
      </c>
      <c r="C17" s="5" t="s">
        <v>8</v>
      </c>
      <c r="D17" s="6" t="s">
        <v>25</v>
      </c>
      <c r="E17" s="5">
        <v>20</v>
      </c>
      <c r="F17" s="5">
        <f>B17*E17</f>
        <v>20</v>
      </c>
      <c r="G17" s="5"/>
      <c r="H17" s="5"/>
      <c r="I17" s="5"/>
      <c r="J17" s="4"/>
    </row>
    <row r="18" spans="1:14" x14ac:dyDescent="0.25">
      <c r="A18" s="23"/>
      <c r="B18" s="5"/>
      <c r="C18" s="5"/>
      <c r="D18" s="6"/>
      <c r="E18" s="5"/>
      <c r="F18" s="5"/>
      <c r="G18" s="5"/>
      <c r="H18" s="5"/>
      <c r="I18" s="5"/>
      <c r="J18" s="4"/>
    </row>
    <row r="19" spans="1:14" ht="25.5" x14ac:dyDescent="0.25">
      <c r="A19" s="22" t="s">
        <v>26</v>
      </c>
      <c r="B19" s="5"/>
      <c r="C19" s="5"/>
      <c r="D19" s="6"/>
      <c r="E19" s="5"/>
      <c r="F19" s="5"/>
      <c r="G19" s="5"/>
      <c r="H19" s="5"/>
      <c r="I19" s="5"/>
      <c r="J19" s="4"/>
    </row>
    <row r="20" spans="1:14" x14ac:dyDescent="0.25">
      <c r="A20" s="23" t="s">
        <v>27</v>
      </c>
      <c r="B20" s="5">
        <v>1</v>
      </c>
      <c r="C20" s="5" t="s">
        <v>28</v>
      </c>
      <c r="D20" s="7"/>
      <c r="E20" s="5">
        <v>4082</v>
      </c>
      <c r="F20" s="5">
        <f>B20*E20</f>
        <v>4082</v>
      </c>
      <c r="G20" s="5"/>
      <c r="H20" s="5"/>
      <c r="I20" s="5"/>
      <c r="J20" s="4"/>
    </row>
    <row r="21" spans="1:14" ht="25.5" x14ac:dyDescent="0.25">
      <c r="A21" s="23" t="s">
        <v>29</v>
      </c>
      <c r="B21" s="5">
        <v>1</v>
      </c>
      <c r="C21" s="5" t="s">
        <v>13</v>
      </c>
      <c r="D21" s="6">
        <v>166</v>
      </c>
      <c r="E21" s="5">
        <v>43</v>
      </c>
      <c r="F21" s="5">
        <f>B21*E21</f>
        <v>43</v>
      </c>
      <c r="G21" s="5"/>
      <c r="H21" s="5"/>
      <c r="I21" s="5"/>
      <c r="J21" s="4"/>
    </row>
    <row r="22" spans="1:14" ht="25.5" x14ac:dyDescent="0.25">
      <c r="A22" s="23" t="s">
        <v>30</v>
      </c>
      <c r="B22" s="5">
        <v>1</v>
      </c>
      <c r="C22" s="5" t="s">
        <v>8</v>
      </c>
      <c r="D22" s="6" t="s">
        <v>15</v>
      </c>
      <c r="E22" s="5">
        <v>20</v>
      </c>
      <c r="F22" s="5">
        <f>B22*E22</f>
        <v>20</v>
      </c>
      <c r="G22" s="5"/>
      <c r="H22" s="5"/>
      <c r="I22" s="5"/>
      <c r="J22" s="4"/>
    </row>
    <row r="23" spans="1:14" x14ac:dyDescent="0.25">
      <c r="A23" s="24"/>
      <c r="B23" s="8"/>
      <c r="C23" s="8"/>
      <c r="D23" s="6"/>
      <c r="E23" s="8"/>
      <c r="F23" s="8"/>
      <c r="G23" s="8"/>
      <c r="H23" s="8"/>
      <c r="I23" s="8"/>
      <c r="J23" s="4"/>
    </row>
    <row r="24" spans="1:14" x14ac:dyDescent="0.25">
      <c r="A24" s="22" t="s">
        <v>31</v>
      </c>
      <c r="B24" s="8"/>
      <c r="C24" s="8"/>
      <c r="D24" s="6"/>
      <c r="E24" s="8"/>
      <c r="F24" s="8"/>
      <c r="G24" s="8"/>
      <c r="H24" s="8"/>
      <c r="I24" s="8"/>
      <c r="J24" s="4"/>
    </row>
    <row r="25" spans="1:14" ht="51" x14ac:dyDescent="0.25">
      <c r="A25" s="23" t="s">
        <v>32</v>
      </c>
      <c r="B25" s="5">
        <v>1</v>
      </c>
      <c r="C25" s="5" t="s">
        <v>13</v>
      </c>
      <c r="D25" s="6">
        <v>128</v>
      </c>
      <c r="E25" s="5">
        <v>135</v>
      </c>
      <c r="F25" s="5">
        <f>B25*E25</f>
        <v>135</v>
      </c>
      <c r="G25" s="8"/>
      <c r="H25" s="8"/>
      <c r="I25" s="8"/>
      <c r="J25" s="4"/>
    </row>
    <row r="26" spans="1:14" x14ac:dyDescent="0.25">
      <c r="A26" s="24"/>
      <c r="B26" s="8"/>
      <c r="C26" s="8"/>
      <c r="D26" s="7"/>
      <c r="E26" s="8"/>
      <c r="F26" s="8"/>
      <c r="G26" s="8"/>
      <c r="H26" s="8"/>
      <c r="I26" s="8"/>
      <c r="J26" s="4"/>
    </row>
    <row r="27" spans="1:14" ht="25.5" x14ac:dyDescent="0.25">
      <c r="A27" s="22" t="s">
        <v>33</v>
      </c>
      <c r="B27" s="8"/>
      <c r="C27" s="8"/>
      <c r="D27" s="7"/>
      <c r="E27" s="8"/>
      <c r="F27" s="8"/>
      <c r="G27" s="8"/>
      <c r="H27" s="8"/>
      <c r="I27" s="8"/>
      <c r="J27" s="4"/>
    </row>
    <row r="28" spans="1:14" ht="63.75" customHeight="1" x14ac:dyDescent="0.25">
      <c r="A28" s="23" t="s">
        <v>34</v>
      </c>
      <c r="B28" s="8"/>
      <c r="C28" s="8"/>
      <c r="D28" s="7"/>
      <c r="E28" s="8"/>
      <c r="F28" s="5">
        <v>400</v>
      </c>
      <c r="G28" s="8"/>
      <c r="H28" s="8"/>
      <c r="I28" s="8"/>
      <c r="J28" s="50"/>
      <c r="K28" s="51"/>
      <c r="L28" s="51"/>
      <c r="M28" s="51"/>
      <c r="N28" s="51"/>
    </row>
    <row r="29" spans="1:14" ht="38.25" x14ac:dyDescent="0.25">
      <c r="A29" s="22" t="s">
        <v>35</v>
      </c>
      <c r="B29" s="8"/>
      <c r="C29" s="8"/>
      <c r="D29" s="7"/>
      <c r="E29" s="8"/>
      <c r="F29" s="9">
        <f>SUM(F3:F28)/1000</f>
        <v>6.1740000000000004</v>
      </c>
      <c r="G29" s="8"/>
      <c r="H29" s="8"/>
      <c r="I29" s="8"/>
      <c r="J29" s="4"/>
    </row>
    <row r="30" spans="1:14" ht="15.75" thickBo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4" ht="39" thickBot="1" x14ac:dyDescent="0.3">
      <c r="A31" s="25" t="s">
        <v>36</v>
      </c>
      <c r="B31" s="10" t="s">
        <v>37</v>
      </c>
      <c r="C31" s="10" t="s">
        <v>56</v>
      </c>
      <c r="D31" s="10" t="s">
        <v>57</v>
      </c>
      <c r="E31" s="10" t="s">
        <v>58</v>
      </c>
      <c r="F31" s="10" t="s">
        <v>38</v>
      </c>
      <c r="G31" s="10" t="s">
        <v>59</v>
      </c>
      <c r="H31" s="11"/>
      <c r="I31" s="12"/>
      <c r="J31" s="4"/>
    </row>
    <row r="32" spans="1:14" x14ac:dyDescent="0.25">
      <c r="A32" s="26"/>
      <c r="B32" s="13"/>
      <c r="C32" s="13"/>
      <c r="D32" s="13"/>
      <c r="E32" s="13"/>
      <c r="F32" s="13"/>
      <c r="G32" s="13"/>
      <c r="H32" s="13"/>
      <c r="I32" s="14"/>
      <c r="J32" s="4"/>
    </row>
    <row r="33" spans="1:14" x14ac:dyDescent="0.25">
      <c r="A33" s="27" t="s">
        <v>39</v>
      </c>
      <c r="B33" s="15">
        <v>1</v>
      </c>
      <c r="C33" s="15">
        <v>2.73</v>
      </c>
      <c r="D33" s="15">
        <f>6/1000</f>
        <v>6.0000000000000001E-3</v>
      </c>
      <c r="E33" s="15">
        <f t="shared" ref="E33:E38" si="0">C33*D33</f>
        <v>1.6379999999999999E-2</v>
      </c>
      <c r="F33" s="15">
        <v>505</v>
      </c>
      <c r="G33" s="15">
        <f t="shared" ref="G33:G37" si="1">B33*E33*F33</f>
        <v>8.2718999999999987</v>
      </c>
      <c r="H33" s="15"/>
      <c r="I33" s="16"/>
      <c r="J33" s="4"/>
    </row>
    <row r="34" spans="1:14" x14ac:dyDescent="0.25">
      <c r="A34" s="27" t="s">
        <v>40</v>
      </c>
      <c r="B34" s="15">
        <v>2</v>
      </c>
      <c r="C34" s="15">
        <v>1.5</v>
      </c>
      <c r="D34" s="15">
        <v>6.0000000000000001E-3</v>
      </c>
      <c r="E34" s="15">
        <f t="shared" si="0"/>
        <v>9.0000000000000011E-3</v>
      </c>
      <c r="F34" s="15">
        <v>505</v>
      </c>
      <c r="G34" s="15">
        <f t="shared" si="1"/>
        <v>9.0900000000000016</v>
      </c>
      <c r="H34" s="15"/>
      <c r="I34" s="16"/>
      <c r="J34" s="4"/>
    </row>
    <row r="35" spans="1:14" x14ac:dyDescent="0.25">
      <c r="A35" s="27" t="s">
        <v>41</v>
      </c>
      <c r="B35" s="15">
        <v>1</v>
      </c>
      <c r="C35" s="15">
        <v>0.29399999999999998</v>
      </c>
      <c r="D35" s="15">
        <v>6.0000000000000001E-3</v>
      </c>
      <c r="E35" s="15">
        <f t="shared" si="0"/>
        <v>1.7639999999999999E-3</v>
      </c>
      <c r="F35" s="15">
        <v>505</v>
      </c>
      <c r="G35" s="15">
        <f t="shared" si="1"/>
        <v>0.89081999999999995</v>
      </c>
      <c r="H35" s="15"/>
      <c r="I35" s="16"/>
      <c r="J35" s="4"/>
    </row>
    <row r="36" spans="1:14" ht="25.5" x14ac:dyDescent="0.25">
      <c r="A36" s="27" t="s">
        <v>42</v>
      </c>
      <c r="B36" s="15">
        <v>2</v>
      </c>
      <c r="C36" s="15">
        <v>0.60099999999999998</v>
      </c>
      <c r="D36" s="15">
        <v>8.9999999999999993E-3</v>
      </c>
      <c r="E36" s="15">
        <f t="shared" si="0"/>
        <v>5.4089999999999997E-3</v>
      </c>
      <c r="F36" s="15">
        <v>505</v>
      </c>
      <c r="G36" s="15">
        <f t="shared" si="1"/>
        <v>5.4630899999999993</v>
      </c>
      <c r="H36" s="15"/>
      <c r="I36" s="16"/>
      <c r="J36" s="4"/>
    </row>
    <row r="37" spans="1:14" ht="25.5" x14ac:dyDescent="0.25">
      <c r="A37" s="27" t="s">
        <v>63</v>
      </c>
      <c r="B37" s="15">
        <v>1</v>
      </c>
      <c r="C37" s="15">
        <v>8.7999999999999995E-2</v>
      </c>
      <c r="D37" s="15">
        <v>2.4E-2</v>
      </c>
      <c r="E37" s="15">
        <f t="shared" si="0"/>
        <v>2.1119999999999997E-3</v>
      </c>
      <c r="F37" s="15">
        <v>505</v>
      </c>
      <c r="G37" s="15">
        <f t="shared" si="1"/>
        <v>1.06656</v>
      </c>
      <c r="H37" s="15"/>
      <c r="I37" s="16"/>
      <c r="J37" s="50"/>
      <c r="K37" s="51"/>
      <c r="L37" s="51"/>
      <c r="M37" s="51"/>
      <c r="N37" s="51"/>
    </row>
    <row r="38" spans="1:14" x14ac:dyDescent="0.25">
      <c r="A38" s="27" t="s">
        <v>43</v>
      </c>
      <c r="B38" s="15">
        <v>1</v>
      </c>
      <c r="C38" s="15">
        <v>0.35299999999999998</v>
      </c>
      <c r="D38" s="15">
        <v>1.7999999999999999E-2</v>
      </c>
      <c r="E38" s="15">
        <f t="shared" si="0"/>
        <v>6.3539999999999994E-3</v>
      </c>
      <c r="F38" s="15">
        <v>505</v>
      </c>
      <c r="G38" s="15">
        <f>B38*E38*F38*0.7</f>
        <v>2.2461389999999999</v>
      </c>
      <c r="H38" s="15"/>
      <c r="I38" s="16"/>
      <c r="J38" s="4"/>
    </row>
    <row r="39" spans="1:14" x14ac:dyDescent="0.25">
      <c r="A39" s="27" t="s">
        <v>44</v>
      </c>
      <c r="B39" s="15">
        <v>1</v>
      </c>
      <c r="C39" s="15"/>
      <c r="D39" s="15"/>
      <c r="E39" s="15"/>
      <c r="F39" s="15"/>
      <c r="G39" s="17">
        <v>0.15</v>
      </c>
      <c r="H39" s="15"/>
      <c r="I39" s="16"/>
      <c r="J39" s="4"/>
    </row>
    <row r="40" spans="1:14" ht="20.25" customHeight="1" x14ac:dyDescent="0.25">
      <c r="A40" s="27" t="s">
        <v>45</v>
      </c>
      <c r="B40" s="15">
        <v>2</v>
      </c>
      <c r="C40" s="15">
        <v>0.155</v>
      </c>
      <c r="D40" s="15">
        <v>8.9999999999999993E-3</v>
      </c>
      <c r="E40" s="15">
        <f>C40*D40</f>
        <v>1.395E-3</v>
      </c>
      <c r="F40" s="15">
        <v>505</v>
      </c>
      <c r="G40" s="15">
        <f>B40*E40*F40</f>
        <v>1.4089499999999999</v>
      </c>
      <c r="H40" s="15"/>
      <c r="I40" s="16"/>
      <c r="J40" s="52"/>
      <c r="K40" s="53"/>
      <c r="L40" s="53"/>
      <c r="M40" s="53"/>
      <c r="N40" s="53"/>
    </row>
    <row r="41" spans="1:14" x14ac:dyDescent="0.25">
      <c r="A41" s="27" t="s">
        <v>62</v>
      </c>
      <c r="B41" s="15">
        <v>1</v>
      </c>
      <c r="C41" s="15">
        <v>0.88100000000000001</v>
      </c>
      <c r="D41" s="15">
        <v>8.9999999999999993E-3</v>
      </c>
      <c r="E41" s="15">
        <f>C41*D41</f>
        <v>7.9290000000000003E-3</v>
      </c>
      <c r="F41" s="15">
        <v>505</v>
      </c>
      <c r="G41" s="15">
        <f>B41*E41*F41</f>
        <v>4.0041450000000003</v>
      </c>
      <c r="H41" s="15"/>
      <c r="I41" s="16"/>
      <c r="J41" s="29"/>
      <c r="K41" s="30"/>
      <c r="L41" s="30"/>
      <c r="M41" s="30"/>
      <c r="N41" s="30"/>
    </row>
    <row r="42" spans="1:14" x14ac:dyDescent="0.25">
      <c r="A42" s="27" t="s">
        <v>64</v>
      </c>
      <c r="B42" s="15">
        <v>1</v>
      </c>
      <c r="C42" s="15">
        <v>3.9E-2</v>
      </c>
      <c r="D42" s="15">
        <v>8.9999999999999993E-3</v>
      </c>
      <c r="E42" s="15">
        <f>C42*D42</f>
        <v>3.5099999999999997E-4</v>
      </c>
      <c r="F42" s="15">
        <v>505</v>
      </c>
      <c r="G42" s="15">
        <f>B42*E42*F42</f>
        <v>0.177255</v>
      </c>
      <c r="H42" s="15"/>
      <c r="I42" s="16"/>
      <c r="J42" s="29"/>
      <c r="K42" s="30"/>
      <c r="L42" s="30"/>
      <c r="M42" s="30"/>
      <c r="N42" s="30"/>
    </row>
    <row r="43" spans="1:14" s="34" customFormat="1" ht="15" customHeight="1" x14ac:dyDescent="0.25">
      <c r="A43" s="27" t="s">
        <v>61</v>
      </c>
      <c r="B43" s="15">
        <v>2</v>
      </c>
      <c r="C43" s="15">
        <v>0.04</v>
      </c>
      <c r="D43" s="15">
        <v>6.0000000000000001E-3</v>
      </c>
      <c r="E43" s="15">
        <f>C43*D43</f>
        <v>2.4000000000000001E-4</v>
      </c>
      <c r="F43" s="15">
        <v>505</v>
      </c>
      <c r="G43" s="15">
        <f>B43*E43*F43</f>
        <v>0.2424</v>
      </c>
      <c r="H43" s="15"/>
      <c r="I43" s="16"/>
      <c r="J43" s="54"/>
      <c r="K43" s="55"/>
      <c r="L43" s="55"/>
      <c r="M43" s="55"/>
      <c r="N43" s="55"/>
    </row>
    <row r="44" spans="1:14" x14ac:dyDescent="0.25">
      <c r="A44" s="27" t="s">
        <v>46</v>
      </c>
      <c r="B44" s="15">
        <v>2</v>
      </c>
      <c r="C44" s="15">
        <v>0.78</v>
      </c>
      <c r="D44" s="15">
        <v>6.0000000000000001E-3</v>
      </c>
      <c r="E44" s="15">
        <f t="shared" ref="E44:E57" si="2">C44*D44</f>
        <v>4.6800000000000001E-3</v>
      </c>
      <c r="F44" s="15">
        <v>505</v>
      </c>
      <c r="G44" s="17">
        <f t="shared" ref="G44:G57" si="3">B44*E44*F44</f>
        <v>4.7267999999999999</v>
      </c>
      <c r="H44" s="15"/>
      <c r="I44" s="16"/>
      <c r="J44" s="31"/>
      <c r="K44" s="30"/>
      <c r="L44" s="30"/>
      <c r="M44" s="30"/>
      <c r="N44" s="30"/>
    </row>
    <row r="45" spans="1:14" x14ac:dyDescent="0.25">
      <c r="A45" s="27" t="s">
        <v>47</v>
      </c>
      <c r="B45" s="15">
        <v>2</v>
      </c>
      <c r="C45" s="15">
        <v>0.54</v>
      </c>
      <c r="D45" s="15">
        <v>6.0000000000000001E-3</v>
      </c>
      <c r="E45" s="15">
        <f t="shared" si="2"/>
        <v>3.2400000000000003E-3</v>
      </c>
      <c r="F45" s="15">
        <v>505</v>
      </c>
      <c r="G45" s="17">
        <f t="shared" si="3"/>
        <v>3.2724000000000002</v>
      </c>
      <c r="H45" s="15"/>
      <c r="I45" s="16"/>
      <c r="J45" s="31"/>
      <c r="K45" s="30"/>
      <c r="L45" s="30"/>
      <c r="M45" s="30"/>
      <c r="N45" s="30"/>
    </row>
    <row r="46" spans="1:14" x14ac:dyDescent="0.25">
      <c r="A46" s="27" t="s">
        <v>48</v>
      </c>
      <c r="B46" s="15">
        <v>1</v>
      </c>
      <c r="C46" s="15">
        <v>6.0999999999999999E-2</v>
      </c>
      <c r="D46" s="15">
        <v>1.7999999999999999E-2</v>
      </c>
      <c r="E46" s="15">
        <f t="shared" si="2"/>
        <v>1.0979999999999998E-3</v>
      </c>
      <c r="F46" s="15">
        <v>505</v>
      </c>
      <c r="G46" s="17">
        <f t="shared" si="3"/>
        <v>0.55448999999999993</v>
      </c>
      <c r="H46" s="15"/>
      <c r="I46" s="16"/>
      <c r="J46" s="31"/>
      <c r="K46" s="30"/>
      <c r="L46" s="30"/>
      <c r="M46" s="30"/>
      <c r="N46" s="30"/>
    </row>
    <row r="47" spans="1:14" ht="25.5" x14ac:dyDescent="0.25">
      <c r="A47" s="27" t="s">
        <v>73</v>
      </c>
      <c r="B47" s="15">
        <v>2</v>
      </c>
      <c r="C47" s="15">
        <v>0.04</v>
      </c>
      <c r="D47" s="15">
        <v>6.0000000000000001E-3</v>
      </c>
      <c r="E47" s="15">
        <f t="shared" si="2"/>
        <v>2.4000000000000001E-4</v>
      </c>
      <c r="F47" s="15">
        <v>505</v>
      </c>
      <c r="G47" s="15">
        <f t="shared" si="3"/>
        <v>0.2424</v>
      </c>
      <c r="H47" s="15"/>
      <c r="I47" s="16"/>
      <c r="J47" s="31"/>
      <c r="K47" s="30"/>
      <c r="L47" s="30"/>
      <c r="M47" s="30"/>
      <c r="N47" s="30"/>
    </row>
    <row r="48" spans="1:14" ht="25.5" x14ac:dyDescent="0.25">
      <c r="A48" s="27" t="s">
        <v>74</v>
      </c>
      <c r="B48" s="15">
        <v>1</v>
      </c>
      <c r="C48" s="15">
        <v>1.4999999999999999E-2</v>
      </c>
      <c r="D48" s="15">
        <v>1.7999999999999999E-2</v>
      </c>
      <c r="E48" s="15">
        <f t="shared" si="2"/>
        <v>2.6999999999999995E-4</v>
      </c>
      <c r="F48" s="15">
        <v>505</v>
      </c>
      <c r="G48" s="15">
        <f t="shared" si="3"/>
        <v>0.13634999999999997</v>
      </c>
      <c r="H48" s="15"/>
      <c r="I48" s="16"/>
      <c r="J48" s="31"/>
      <c r="K48" s="30"/>
      <c r="L48" s="30"/>
      <c r="M48" s="30"/>
      <c r="N48" s="30"/>
    </row>
    <row r="49" spans="1:14" x14ac:dyDescent="0.25">
      <c r="A49" s="27" t="s">
        <v>66</v>
      </c>
      <c r="B49" s="15">
        <v>1</v>
      </c>
      <c r="C49" s="15">
        <v>3.0999999999999999E-3</v>
      </c>
      <c r="D49" s="15">
        <v>1.2E-2</v>
      </c>
      <c r="E49" s="15">
        <f t="shared" si="2"/>
        <v>3.7199999999999996E-5</v>
      </c>
      <c r="F49" s="15">
        <v>505</v>
      </c>
      <c r="G49" s="33">
        <f t="shared" si="3"/>
        <v>1.8785999999999997E-2</v>
      </c>
      <c r="H49" s="15"/>
      <c r="I49" s="16"/>
      <c r="J49" s="31"/>
      <c r="K49" s="30"/>
      <c r="L49" s="30"/>
      <c r="M49" s="30"/>
      <c r="N49" s="30"/>
    </row>
    <row r="50" spans="1:14" x14ac:dyDescent="0.25">
      <c r="A50" s="27" t="s">
        <v>69</v>
      </c>
      <c r="B50" s="15">
        <v>2</v>
      </c>
      <c r="C50" s="15">
        <v>0.27</v>
      </c>
      <c r="D50" s="15">
        <v>1.2E-2</v>
      </c>
      <c r="E50" s="15">
        <f t="shared" si="2"/>
        <v>3.2400000000000003E-3</v>
      </c>
      <c r="F50" s="15">
        <v>505</v>
      </c>
      <c r="G50" s="15">
        <f t="shared" si="3"/>
        <v>3.2724000000000002</v>
      </c>
      <c r="H50" s="15"/>
      <c r="I50" s="16"/>
      <c r="J50" s="52"/>
      <c r="K50" s="53"/>
      <c r="L50" s="53"/>
      <c r="M50" s="53"/>
      <c r="N50" s="53"/>
    </row>
    <row r="51" spans="1:14" x14ac:dyDescent="0.25">
      <c r="A51" s="27" t="s">
        <v>75</v>
      </c>
      <c r="B51" s="15">
        <v>1</v>
      </c>
      <c r="C51" s="15">
        <v>0.03</v>
      </c>
      <c r="D51" s="15">
        <v>1.2E-2</v>
      </c>
      <c r="E51" s="15">
        <f t="shared" si="2"/>
        <v>3.5999999999999997E-4</v>
      </c>
      <c r="F51" s="15">
        <v>505</v>
      </c>
      <c r="G51" s="15">
        <f t="shared" si="3"/>
        <v>0.18179999999999999</v>
      </c>
      <c r="H51" s="15"/>
      <c r="I51" s="16"/>
      <c r="J51" s="43"/>
      <c r="K51" s="43"/>
      <c r="L51" s="43"/>
      <c r="M51" s="43"/>
      <c r="N51" s="43"/>
    </row>
    <row r="52" spans="1:14" x14ac:dyDescent="0.25">
      <c r="A52" s="27" t="s">
        <v>70</v>
      </c>
      <c r="B52" s="15">
        <v>2</v>
      </c>
      <c r="C52" s="15">
        <v>5.8700000000000002E-2</v>
      </c>
      <c r="D52" s="15">
        <v>6.0000000000000001E-3</v>
      </c>
      <c r="E52" s="15">
        <f t="shared" si="2"/>
        <v>3.522E-4</v>
      </c>
      <c r="F52" s="15">
        <v>505</v>
      </c>
      <c r="G52" s="15">
        <f t="shared" si="3"/>
        <v>0.35572199999999998</v>
      </c>
      <c r="H52" s="15"/>
      <c r="I52" s="16"/>
      <c r="J52" s="42"/>
      <c r="K52" s="42"/>
      <c r="L52" s="42"/>
      <c r="M52" s="42"/>
      <c r="N52" s="42"/>
    </row>
    <row r="53" spans="1:14" ht="25.5" x14ac:dyDescent="0.25">
      <c r="A53" s="27" t="s">
        <v>71</v>
      </c>
      <c r="B53" s="15">
        <v>2</v>
      </c>
      <c r="C53" s="15">
        <v>2.6499999999999999E-2</v>
      </c>
      <c r="D53" s="15">
        <v>6.0000000000000001E-3</v>
      </c>
      <c r="E53" s="15">
        <f t="shared" si="2"/>
        <v>1.5899999999999999E-4</v>
      </c>
      <c r="F53" s="15">
        <v>505</v>
      </c>
      <c r="G53" s="15">
        <f t="shared" si="3"/>
        <v>0.16058999999999998</v>
      </c>
      <c r="H53" s="15"/>
      <c r="I53" s="16"/>
      <c r="J53" s="42"/>
      <c r="K53" s="42"/>
      <c r="L53" s="42"/>
      <c r="M53" s="42"/>
      <c r="N53" s="42"/>
    </row>
    <row r="54" spans="1:14" x14ac:dyDescent="0.25">
      <c r="A54" s="27" t="s">
        <v>72</v>
      </c>
      <c r="B54" s="15">
        <v>2</v>
      </c>
      <c r="C54" s="15">
        <v>2.7099999999999999E-2</v>
      </c>
      <c r="D54" s="15">
        <v>8.9999999999999993E-3</v>
      </c>
      <c r="E54" s="15">
        <f t="shared" si="2"/>
        <v>2.4389999999999997E-4</v>
      </c>
      <c r="F54" s="15">
        <v>505</v>
      </c>
      <c r="G54" s="15">
        <f t="shared" si="3"/>
        <v>0.24633899999999997</v>
      </c>
      <c r="H54" s="15"/>
      <c r="I54" s="16"/>
      <c r="J54" s="42"/>
      <c r="K54" s="42"/>
      <c r="L54" s="42"/>
      <c r="M54" s="42"/>
      <c r="N54" s="42"/>
    </row>
    <row r="55" spans="1:14" x14ac:dyDescent="0.25">
      <c r="A55" s="27" t="s">
        <v>49</v>
      </c>
      <c r="B55" s="15">
        <v>1</v>
      </c>
      <c r="C55" s="15">
        <v>2.5999999999999999E-2</v>
      </c>
      <c r="D55" s="15">
        <v>1.7999999999999999E-2</v>
      </c>
      <c r="E55" s="15">
        <f t="shared" si="2"/>
        <v>4.6799999999999994E-4</v>
      </c>
      <c r="F55" s="15">
        <v>505</v>
      </c>
      <c r="G55" s="15">
        <f t="shared" si="3"/>
        <v>0.23633999999999997</v>
      </c>
      <c r="H55" s="15"/>
      <c r="I55" s="16"/>
      <c r="J55" s="4"/>
    </row>
    <row r="56" spans="1:14" x14ac:dyDescent="0.25">
      <c r="A56" s="27" t="s">
        <v>50</v>
      </c>
      <c r="B56" s="15">
        <v>1</v>
      </c>
      <c r="C56" s="15">
        <v>0.61399999999999999</v>
      </c>
      <c r="D56" s="15">
        <v>6.0000000000000001E-3</v>
      </c>
      <c r="E56" s="15">
        <f t="shared" si="2"/>
        <v>3.6840000000000002E-3</v>
      </c>
      <c r="F56" s="15">
        <v>505</v>
      </c>
      <c r="G56" s="15">
        <f t="shared" si="3"/>
        <v>1.8604200000000002</v>
      </c>
      <c r="H56" s="15"/>
      <c r="I56" s="16"/>
      <c r="J56" s="4"/>
      <c r="K56" s="44"/>
    </row>
    <row r="57" spans="1:14" x14ac:dyDescent="0.25">
      <c r="A57" s="27" t="s">
        <v>68</v>
      </c>
      <c r="B57" s="15">
        <v>2</v>
      </c>
      <c r="C57" s="15">
        <v>0.109</v>
      </c>
      <c r="D57" s="15">
        <v>6.0000000000000001E-3</v>
      </c>
      <c r="E57" s="15">
        <f t="shared" si="2"/>
        <v>6.5399999999999996E-4</v>
      </c>
      <c r="F57" s="15">
        <v>505</v>
      </c>
      <c r="G57" s="15">
        <f t="shared" si="3"/>
        <v>0.66053999999999991</v>
      </c>
      <c r="H57" s="15"/>
      <c r="I57" s="16"/>
      <c r="J57" s="4"/>
    </row>
    <row r="58" spans="1:14" x14ac:dyDescent="0.25">
      <c r="A58" s="27" t="s">
        <v>51</v>
      </c>
      <c r="B58" s="15">
        <v>1</v>
      </c>
      <c r="C58" s="15"/>
      <c r="D58" s="15"/>
      <c r="E58" s="15"/>
      <c r="F58" s="15"/>
      <c r="G58" s="17">
        <v>0.4</v>
      </c>
      <c r="H58" s="15"/>
      <c r="I58" s="16"/>
      <c r="J58" s="4"/>
    </row>
    <row r="59" spans="1:14" ht="15.75" thickBot="1" x14ac:dyDescent="0.3">
      <c r="A59" s="28" t="s">
        <v>54</v>
      </c>
      <c r="B59" s="19">
        <v>1</v>
      </c>
      <c r="C59" s="19">
        <f>1.75*3.78</f>
        <v>6.6149999999999993</v>
      </c>
      <c r="D59" s="19">
        <v>1.1399999999999999</v>
      </c>
      <c r="E59" s="19"/>
      <c r="F59" s="19"/>
      <c r="G59" s="19">
        <f>D59*C59</f>
        <v>7.5410999999999984</v>
      </c>
      <c r="H59" s="19"/>
      <c r="I59" s="20"/>
      <c r="J59" s="50"/>
      <c r="K59" s="51"/>
      <c r="L59" s="51"/>
      <c r="M59" s="51"/>
      <c r="N59" s="51"/>
    </row>
    <row r="60" spans="1:14" ht="15.75" thickBo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4" ht="15.75" thickBot="1" x14ac:dyDescent="0.3">
      <c r="A61" s="36" t="s">
        <v>52</v>
      </c>
      <c r="B61" s="38"/>
      <c r="C61" s="38"/>
      <c r="D61" s="38"/>
      <c r="E61" s="38"/>
      <c r="F61" s="38"/>
      <c r="G61" s="37">
        <f>F29+SUM(G33:G59)</f>
        <v>63.051735999999991</v>
      </c>
      <c r="H61" s="21"/>
      <c r="I61" s="4"/>
      <c r="J61" s="32">
        <f>G61-G62</f>
        <v>-0.44826400000000888</v>
      </c>
      <c r="K61" t="s">
        <v>67</v>
      </c>
    </row>
    <row r="62" spans="1:14" x14ac:dyDescent="0.25">
      <c r="A62" s="4"/>
      <c r="B62" s="4"/>
      <c r="C62" s="4"/>
      <c r="D62" s="4"/>
      <c r="E62" s="4"/>
      <c r="F62" s="4"/>
      <c r="G62" s="39">
        <v>63.5</v>
      </c>
      <c r="H62" s="4" t="s">
        <v>53</v>
      </c>
      <c r="I62" s="4"/>
      <c r="J62" s="4"/>
    </row>
    <row r="63" spans="1:14" ht="15" customHeight="1" x14ac:dyDescent="0.25">
      <c r="A63" s="4"/>
      <c r="B63" s="4"/>
      <c r="C63" s="4"/>
      <c r="D63" s="4"/>
      <c r="E63" s="4"/>
      <c r="F63" s="4"/>
      <c r="G63" s="35">
        <v>71</v>
      </c>
      <c r="H63" s="4" t="s">
        <v>65</v>
      </c>
      <c r="I63" s="4"/>
      <c r="J63" s="4"/>
    </row>
    <row r="64" spans="1:14" ht="15.75" thickBot="1" x14ac:dyDescent="0.3">
      <c r="A64" s="4"/>
      <c r="B64" s="18"/>
      <c r="C64" s="18"/>
      <c r="D64" s="18"/>
      <c r="E64" s="18"/>
      <c r="F64" s="18"/>
      <c r="G64" s="40">
        <v>66</v>
      </c>
      <c r="H64" s="4" t="s">
        <v>60</v>
      </c>
      <c r="I64" s="18"/>
      <c r="J64" s="4"/>
    </row>
    <row r="65" spans="1:10" ht="15.75" thickBot="1" x14ac:dyDescent="0.3">
      <c r="A65" s="4"/>
      <c r="B65" s="45" t="s">
        <v>55</v>
      </c>
      <c r="C65" s="46"/>
      <c r="D65" s="46"/>
      <c r="E65" s="46"/>
      <c r="F65" s="46"/>
      <c r="G65" s="46"/>
      <c r="H65" s="46"/>
      <c r="I65" s="47"/>
      <c r="J65" s="4"/>
    </row>
    <row r="66" spans="1:10" x14ac:dyDescent="0.25">
      <c r="A66" s="4"/>
      <c r="B66" s="48"/>
      <c r="C66" s="49"/>
      <c r="D66" s="49"/>
      <c r="E66" s="49"/>
      <c r="F66" s="49"/>
      <c r="G66" s="49"/>
      <c r="H66" s="49"/>
      <c r="I66" s="49"/>
      <c r="J66" s="4"/>
    </row>
    <row r="67" spans="1:10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5">
      <c r="A70" s="4"/>
      <c r="B70" s="4"/>
      <c r="C70" s="4"/>
      <c r="D70" s="4"/>
      <c r="E70" s="4"/>
      <c r="F70" s="41"/>
      <c r="G70" s="4"/>
      <c r="H70" s="4"/>
      <c r="I70" s="4"/>
      <c r="J70" s="4"/>
    </row>
    <row r="71" spans="1:10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</row>
  </sheetData>
  <mergeCells count="8">
    <mergeCell ref="B65:I65"/>
    <mergeCell ref="B66:I66"/>
    <mergeCell ref="J28:N28"/>
    <mergeCell ref="J37:N37"/>
    <mergeCell ref="J40:N40"/>
    <mergeCell ref="J43:N43"/>
    <mergeCell ref="J59:N59"/>
    <mergeCell ref="J50:N5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2015-04-19T13:29:45Z</dcterms:modified>
</cp:coreProperties>
</file>